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1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EDDAL\Årsmøter\2021\"/>
    </mc:Choice>
  </mc:AlternateContent>
  <xr:revisionPtr revIDLastSave="0" documentId="8_{EBE1AE7B-7A25-4C65-95F9-080E699437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sjett" sheetId="1" r:id="rId1"/>
    <sheet name="Input fra Odd Werner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2" l="1"/>
  <c r="B20" i="2"/>
  <c r="C67" i="1" l="1"/>
  <c r="C65" i="1"/>
  <c r="C68" i="1" s="1"/>
  <c r="C58" i="1"/>
  <c r="C52" i="1"/>
  <c r="C50" i="1"/>
  <c r="C48" i="1"/>
  <c r="C44" i="1"/>
  <c r="C42" i="1"/>
  <c r="C40" i="1"/>
  <c r="C35" i="1"/>
  <c r="C28" i="1"/>
  <c r="C25" i="1"/>
  <c r="C21" i="1"/>
  <c r="C18" i="1"/>
  <c r="C19" i="1" s="1"/>
  <c r="C8" i="1"/>
  <c r="C7" i="1"/>
  <c r="C5" i="1"/>
  <c r="D65" i="1"/>
  <c r="E65" i="1"/>
  <c r="D58" i="1"/>
  <c r="E58" i="1"/>
  <c r="D48" i="1"/>
  <c r="E48" i="1"/>
  <c r="E18" i="1"/>
  <c r="C59" i="1" l="1"/>
  <c r="C60" i="1" s="1"/>
  <c r="C61" i="1" s="1"/>
  <c r="C69" i="1" s="1"/>
  <c r="C71" i="1" s="1"/>
  <c r="D13" i="1"/>
  <c r="D18" i="1" s="1"/>
  <c r="D19" i="1" s="1"/>
  <c r="F42" i="1"/>
  <c r="F44" i="1"/>
  <c r="F48" i="1"/>
  <c r="F50" i="1"/>
  <c r="F52" i="1"/>
  <c r="F58" i="1"/>
  <c r="F40" i="1"/>
  <c r="F35" i="1"/>
  <c r="F28" i="1"/>
  <c r="F25" i="1"/>
  <c r="F21" i="1"/>
  <c r="E67" i="1"/>
  <c r="F65" i="1"/>
  <c r="F68" i="1" s="1"/>
  <c r="F67" i="1"/>
  <c r="D67" i="1"/>
  <c r="D68" i="1"/>
  <c r="D20" i="1"/>
  <c r="D21" i="1"/>
  <c r="E19" i="1"/>
  <c r="F18" i="1"/>
  <c r="F19" i="1" s="1"/>
  <c r="H8" i="1"/>
  <c r="G8" i="1"/>
  <c r="D7" i="1"/>
  <c r="D8" i="1" s="1"/>
  <c r="E7" i="1"/>
  <c r="F7" i="1"/>
  <c r="D5" i="1"/>
  <c r="E5" i="1"/>
  <c r="F5" i="1"/>
  <c r="F8" i="1" s="1"/>
  <c r="D52" i="1"/>
  <c r="D50" i="1"/>
  <c r="D44" i="1"/>
  <c r="D42" i="1"/>
  <c r="D40" i="1"/>
  <c r="D35" i="1"/>
  <c r="D28" i="1"/>
  <c r="D25" i="1"/>
  <c r="E52" i="1"/>
  <c r="E50" i="1"/>
  <c r="E44" i="1"/>
  <c r="E42" i="1"/>
  <c r="E40" i="1"/>
  <c r="E35" i="1"/>
  <c r="E28" i="1"/>
  <c r="E25" i="1"/>
  <c r="E21" i="1"/>
  <c r="F59" i="1" l="1"/>
  <c r="F60" i="1" s="1"/>
  <c r="F61" i="1" s="1"/>
  <c r="F69" i="1" s="1"/>
  <c r="F71" i="1" s="1"/>
  <c r="D59" i="1"/>
  <c r="D60" i="1" s="1"/>
  <c r="D61" i="1" s="1"/>
  <c r="D69" i="1" s="1"/>
  <c r="D71" i="1" s="1"/>
  <c r="E68" i="1"/>
  <c r="E8" i="1"/>
  <c r="E59" i="1"/>
  <c r="E60" i="1" s="1"/>
  <c r="E61" i="1" s="1"/>
  <c r="E69" i="1" l="1"/>
  <c r="E7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Håkon</author>
    <author>Magne Tveiten</author>
  </authors>
  <commentList>
    <comment ref="D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Håkon:</t>
        </r>
        <r>
          <rPr>
            <sz val="9"/>
            <color indexed="81"/>
            <rFont val="Tahoma"/>
            <family val="2"/>
          </rPr>
          <t xml:space="preserve">
Lønn Jon A. Ryen 2019 - lønnsutgifter 2020 må vurderes av Magne
Magne: Stipulert beløp, må vurderes av Arve og Stian</t>
        </r>
      </text>
    </comment>
    <comment ref="F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Håkon:</t>
        </r>
        <r>
          <rPr>
            <sz val="9"/>
            <color indexed="81"/>
            <rFont val="Tahoma"/>
            <family val="2"/>
          </rPr>
          <t xml:space="preserve">
Lønn Jon A. Ryen</t>
        </r>
      </text>
    </comment>
    <comment ref="C20" authorId="1" shapeId="0" xr:uid="{505F35EF-D3E6-4677-9F4D-B84892CC2590}">
      <text>
        <r>
          <rPr>
            <b/>
            <sz val="9"/>
            <color indexed="81"/>
            <rFont val="Tahoma"/>
            <family val="2"/>
          </rPr>
          <t>Magne Tveiten:</t>
        </r>
        <r>
          <rPr>
            <sz val="9"/>
            <color indexed="81"/>
            <rFont val="Tahoma"/>
            <family val="2"/>
          </rPr>
          <t xml:space="preserve">
Håkon sjekker opp</t>
        </r>
      </text>
    </comment>
    <comment ref="D2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Håkon:</t>
        </r>
        <r>
          <rPr>
            <sz val="9"/>
            <color indexed="81"/>
            <rFont val="Tahoma"/>
            <family val="2"/>
          </rPr>
          <t xml:space="preserve">
Robotgressklippere kr 9.077 (10 års levetid)
Restavsk. traktor kr 10.344</t>
        </r>
      </text>
    </comment>
    <comment ref="F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Håkon:</t>
        </r>
        <r>
          <rPr>
            <sz val="9"/>
            <color indexed="81"/>
            <rFont val="Tahoma"/>
            <family val="2"/>
          </rPr>
          <t xml:space="preserve">
Korrigert feilføring 2018
</t>
        </r>
      </text>
    </comment>
    <comment ref="D3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Håkon:</t>
        </r>
        <r>
          <rPr>
            <sz val="9"/>
            <color indexed="81"/>
            <rFont val="Tahoma"/>
            <family val="2"/>
          </rPr>
          <t xml:space="preserve">
Må vurderes av Magne
Magne:Har auka beløpet ein del i forhold til 2019.
</t>
        </r>
      </text>
    </comment>
    <comment ref="D3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Håkon:</t>
        </r>
        <r>
          <rPr>
            <sz val="9"/>
            <color indexed="81"/>
            <rFont val="Tahoma"/>
            <family val="2"/>
          </rPr>
          <t xml:space="preserve">
Flytter føring på konto 7000 til konto 6610 fra 2020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Magne Tveiten</author>
  </authors>
  <commentList>
    <comment ref="A25" authorId="0" shapeId="0" xr:uid="{E1EE0B71-3389-4B60-B72B-C2F6A86A78B0}">
      <text>
        <r>
          <rPr>
            <b/>
            <sz val="9"/>
            <color indexed="81"/>
            <rFont val="Tahoma"/>
            <family val="2"/>
          </rPr>
          <t>Magne Tveiten:</t>
        </r>
        <r>
          <rPr>
            <sz val="9"/>
            <color indexed="81"/>
            <rFont val="Tahoma"/>
            <family val="2"/>
          </rPr>
          <t xml:space="preserve">
Behov for bedre harv når vi får meir kunstgrassbaner. Skyver investering til 2022</t>
        </r>
      </text>
    </comment>
  </commentList>
</comments>
</file>

<file path=xl/sharedStrings.xml><?xml version="1.0" encoding="utf-8"?>
<sst xmlns="http://schemas.openxmlformats.org/spreadsheetml/2006/main" count="119" uniqueCount="105">
  <si>
    <t>DRIFTSINNTEKTER</t>
  </si>
  <si>
    <t>Budsjett HAP 2021</t>
  </si>
  <si>
    <t>Budsjett HAP 2020</t>
  </si>
  <si>
    <t>Regnskap HAP 2020</t>
  </si>
  <si>
    <t>Regnskap HAP 2019</t>
  </si>
  <si>
    <t>Salg av anleggsmiddel, avg.pliktig</t>
  </si>
  <si>
    <t>Spillemidler overført</t>
  </si>
  <si>
    <t>MVA kompensasjon overført</t>
  </si>
  <si>
    <t>Sum salgsinntekter</t>
  </si>
  <si>
    <t>Leieinntekter fast eiendom</t>
  </si>
  <si>
    <t>Sum andre salgsinntekter</t>
  </si>
  <si>
    <t>SUM DRIFTSINNTEKTER</t>
  </si>
  <si>
    <t>DRIFTSKOSTNADER</t>
  </si>
  <si>
    <t>DEKNINGSBIDRAG</t>
  </si>
  <si>
    <t>Lønn til ansatte</t>
  </si>
  <si>
    <t>Lønn aktivitetspark</t>
  </si>
  <si>
    <t>Feriepenger</t>
  </si>
  <si>
    <t>Refusjon lønn regnskap</t>
  </si>
  <si>
    <t>Arbeidsgiveravgift</t>
  </si>
  <si>
    <t>Arbeidsgiveravg. av påløpne feriepenger</t>
  </si>
  <si>
    <t>Medfinansiering av Daglig leder</t>
  </si>
  <si>
    <t>Sum lønnskostnader</t>
  </si>
  <si>
    <t>Sum kostnader arbeidskraft</t>
  </si>
  <si>
    <t>Avskr. transp.midler maskiner og inv.</t>
  </si>
  <si>
    <t>Sum av- og nedskrivninger</t>
  </si>
  <si>
    <t>Renovasjon, vann, avløp o.l.</t>
  </si>
  <si>
    <t>Lys, varme</t>
  </si>
  <si>
    <t>Renhold</t>
  </si>
  <si>
    <t>Sum kostnader lokaler</t>
  </si>
  <si>
    <t>Leie maskiner</t>
  </si>
  <si>
    <t>Annen leiekostnad</t>
  </si>
  <si>
    <t>Sum leie maskiner og utstyr</t>
  </si>
  <si>
    <t>Kostnadsført håndverktøy</t>
  </si>
  <si>
    <t>Kostnadsført inventar</t>
  </si>
  <si>
    <t>Kostnadsført utstyr</t>
  </si>
  <si>
    <t>Rekvisita</t>
  </si>
  <si>
    <t>Arbeidsklær og verneutstyr</t>
  </si>
  <si>
    <t>Annet driftsmateriale</t>
  </si>
  <si>
    <t>Sum kostnadsførte anskaffelser</t>
  </si>
  <si>
    <t>Rep og vedlikehold av bygninger og anlegg Aktivitetsparken</t>
  </si>
  <si>
    <t>Drivstoff utstyr</t>
  </si>
  <si>
    <t>Rep. og vedlikehold utstyr</t>
  </si>
  <si>
    <t>Rep. og vedlikehold annet</t>
  </si>
  <si>
    <t>Sum reparasjoner og vedlikehold</t>
  </si>
  <si>
    <t>Regnskapshonorar</t>
  </si>
  <si>
    <t>Sum eksterne honorarer</t>
  </si>
  <si>
    <t>Telefon</t>
  </si>
  <si>
    <t>Sum kontorkostnader</t>
  </si>
  <si>
    <t>Drivstoff transportmiddel 1</t>
  </si>
  <si>
    <t>Forsikring og avg. transportmiddel 1</t>
  </si>
  <si>
    <t>Bilgodtgjørsle oppgavepl</t>
  </si>
  <si>
    <t>Sum bilkostnader</t>
  </si>
  <si>
    <t>Reisekostnad, ikke oppg.pliktig</t>
  </si>
  <si>
    <t>Sum reise, diett, bilgodtgj</t>
  </si>
  <si>
    <t>Forsikringspremie</t>
  </si>
  <si>
    <t>Sum forsikringer</t>
  </si>
  <si>
    <t>Reklamekostnader</t>
  </si>
  <si>
    <t>Bank og kortgebyrer</t>
  </si>
  <si>
    <t>Øreavrunding</t>
  </si>
  <si>
    <t xml:space="preserve">Annen kostnad </t>
  </si>
  <si>
    <t>Annen kostnad justert tidligere år</t>
  </si>
  <si>
    <t>Sum andre kostnader</t>
  </si>
  <si>
    <t>Sum andre driftskostnader</t>
  </si>
  <si>
    <t>SUM DRIFTSKOSTNADER</t>
  </si>
  <si>
    <t>DRIFTSRESULTAT</t>
  </si>
  <si>
    <t>FINANSINNT. OG -KOSTN.</t>
  </si>
  <si>
    <t>Annen renteinntekt</t>
  </si>
  <si>
    <t>Forsinkelsesrenter</t>
  </si>
  <si>
    <t>Sum finansinntekter</t>
  </si>
  <si>
    <t>Rentekostnad leverandørgjeld</t>
  </si>
  <si>
    <t>Sum finanskostnader</t>
  </si>
  <si>
    <t>SUM NTO. FINANSPOSTER</t>
  </si>
  <si>
    <t>ORD. RESULTAT FØR SKATT</t>
  </si>
  <si>
    <t>109 635,51</t>
  </si>
  <si>
    <t>EKSTRAORDINÆRE POSTER</t>
  </si>
  <si>
    <t>ÅRSRESULTAT</t>
  </si>
  <si>
    <t>Overskudd + / Underskudd -</t>
  </si>
  <si>
    <t>Overføringer annen egenkapital</t>
  </si>
  <si>
    <t>Sum overføringer</t>
  </si>
  <si>
    <t>granulat</t>
  </si>
  <si>
    <t>djuprensk</t>
  </si>
  <si>
    <t>diesel</t>
  </si>
  <si>
    <t>service</t>
  </si>
  <si>
    <t>vertikalskjæring</t>
  </si>
  <si>
    <t>leie vertikalskj</t>
  </si>
  <si>
    <t>leie av såmaskin</t>
  </si>
  <si>
    <t>sand</t>
  </si>
  <si>
    <t>Grasfrø</t>
  </si>
  <si>
    <t>Gjødsel</t>
  </si>
  <si>
    <t>Plenrens</t>
  </si>
  <si>
    <t>Roundup</t>
  </si>
  <si>
    <t>Service robot</t>
  </si>
  <si>
    <t>Investeringer</t>
  </si>
  <si>
    <t>Honda gressklipper skyve</t>
  </si>
  <si>
    <t>Slodd/harv kunstgrassbane</t>
  </si>
  <si>
    <t>Tekst</t>
  </si>
  <si>
    <t>Beløp 2021</t>
  </si>
  <si>
    <t>Beløp 2022</t>
  </si>
  <si>
    <t>Kunsgrasbane:</t>
  </si>
  <si>
    <t>Grasbane:</t>
  </si>
  <si>
    <t>Diesel</t>
  </si>
  <si>
    <t>service traktor</t>
  </si>
  <si>
    <t>Sum:</t>
  </si>
  <si>
    <t>Sum for post 6600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</si>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</sst>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"/>
  </numFmts>
  <fonts count="11">
    <font>
      <sz val="10"/>
      <color rgb="FF000000"/>
      <name val="Times New Roman"/>
      <charset val="204"/>
    </font>
    <font>
      <b/>
      <sz val="10"/>
      <name val="Calibri"/>
      <family val="2"/>
    </font>
    <font>
      <sz val="10"/>
      <color rgb="FF000000"/>
      <name val="Calibri"/>
      <family val="2"/>
    </font>
    <font>
      <sz val="7"/>
      <color rgb="FF000000"/>
      <name val="Calibri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u/>
      <sz val="10"/>
      <color rgb="FF000000"/>
      <name val="Calibri"/>
      <family val="2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right" vertical="top" indent="1" shrinkToFit="1"/>
    </xf>
    <xf numFmtId="3" fontId="4" fillId="0" borderId="1" xfId="0" applyNumberFormat="1" applyFont="1" applyFill="1" applyBorder="1" applyAlignment="1">
      <alignment horizontal="right" vertical="top" wrapText="1"/>
    </xf>
    <xf numFmtId="3" fontId="2" fillId="0" borderId="4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right" vertical="top" wrapText="1" indent="1"/>
    </xf>
    <xf numFmtId="3" fontId="2" fillId="0" borderId="1" xfId="0" applyNumberFormat="1" applyFont="1" applyFill="1" applyBorder="1" applyAlignment="1">
      <alignment horizontal="right" vertical="top" shrinkToFit="1"/>
    </xf>
    <xf numFmtId="3" fontId="2" fillId="0" borderId="3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 indent="1"/>
    </xf>
    <xf numFmtId="3" fontId="4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indent="1" shrinkToFit="1"/>
    </xf>
    <xf numFmtId="3" fontId="2" fillId="0" borderId="1" xfId="0" applyNumberFormat="1" applyFont="1" applyFill="1" applyBorder="1" applyAlignment="1">
      <alignment horizontal="right" vertical="center" shrinkToFit="1"/>
    </xf>
    <xf numFmtId="3" fontId="2" fillId="0" borderId="3" xfId="0" applyNumberFormat="1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/>
    </xf>
    <xf numFmtId="3" fontId="2" fillId="0" borderId="6" xfId="0" applyNumberFormat="1" applyFont="1" applyFill="1" applyBorder="1" applyAlignment="1">
      <alignment horizontal="right" vertical="top"/>
    </xf>
    <xf numFmtId="3" fontId="2" fillId="0" borderId="7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 wrapText="1" indent="1"/>
    </xf>
    <xf numFmtId="3" fontId="1" fillId="0" borderId="1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/>
    </xf>
    <xf numFmtId="3" fontId="7" fillId="0" borderId="1" xfId="0" applyNumberFormat="1" applyFont="1" applyFill="1" applyBorder="1" applyAlignment="1">
      <alignment horizontal="right" vertical="top" indent="1" shrinkToFit="1"/>
    </xf>
    <xf numFmtId="0" fontId="7" fillId="0" borderId="0" xfId="0" applyFont="1" applyFill="1" applyBorder="1" applyAlignment="1">
      <alignment horizontal="left" wrapText="1"/>
    </xf>
    <xf numFmtId="3" fontId="1" fillId="0" borderId="2" xfId="0" applyNumberFormat="1" applyFont="1" applyFill="1" applyBorder="1" applyAlignment="1">
      <alignment horizontal="right" vertical="top" wrapText="1" indent="1"/>
    </xf>
    <xf numFmtId="3" fontId="1" fillId="0" borderId="2" xfId="0" applyNumberFormat="1" applyFont="1" applyFill="1" applyBorder="1" applyAlignment="1">
      <alignment horizontal="right" vertical="top" wrapText="1"/>
    </xf>
    <xf numFmtId="3" fontId="1" fillId="0" borderId="3" xfId="0" applyNumberFormat="1" applyFont="1" applyFill="1" applyBorder="1" applyAlignment="1">
      <alignment horizontal="right" vertical="center" wrapText="1" indent="1"/>
    </xf>
    <xf numFmtId="3" fontId="1" fillId="0" borderId="3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top" shrinkToFit="1"/>
    </xf>
    <xf numFmtId="3" fontId="7" fillId="0" borderId="2" xfId="0" applyNumberFormat="1" applyFont="1" applyFill="1" applyBorder="1" applyAlignment="1">
      <alignment horizontal="right" vertical="top" indent="1" shrinkToFit="1"/>
    </xf>
    <xf numFmtId="3" fontId="7" fillId="0" borderId="2" xfId="0" applyNumberFormat="1" applyFont="1" applyFill="1" applyBorder="1" applyAlignment="1">
      <alignment horizontal="right" vertical="top" shrinkToFit="1"/>
    </xf>
    <xf numFmtId="0" fontId="7" fillId="0" borderId="0" xfId="0" applyFont="1" applyFill="1" applyBorder="1" applyAlignment="1">
      <alignment horizontal="left" vertical="top" wrapText="1"/>
    </xf>
    <xf numFmtId="3" fontId="7" fillId="0" borderId="6" xfId="0" applyNumberFormat="1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right" vertical="center" wrapText="1" indent="1"/>
    </xf>
    <xf numFmtId="3" fontId="1" fillId="0" borderId="2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horizontal="right" vertical="top"/>
    </xf>
    <xf numFmtId="0" fontId="1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indent="1"/>
    </xf>
    <xf numFmtId="164" fontId="2" fillId="0" borderId="8" xfId="0" applyNumberFormat="1" applyFont="1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164" fontId="9" fillId="0" borderId="8" xfId="0" applyNumberFormat="1" applyFont="1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164" fontId="0" fillId="0" borderId="8" xfId="0" applyNumberForma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7"/>
  <sheetViews>
    <sheetView tabSelected="1" zoomScaleNormal="100" workbookViewId="0">
      <pane ySplit="1" topLeftCell="A8" activePane="bottomLeft" state="frozen"/>
      <selection pane="bottomLeft" activeCell="C16" sqref="C16"/>
    </sheetView>
  </sheetViews>
  <sheetFormatPr defaultColWidth="9" defaultRowHeight="13.9"/>
  <cols>
    <col min="1" max="1" width="4.6640625" style="4" customWidth="1"/>
    <col min="2" max="2" width="34.83203125" style="4" customWidth="1"/>
    <col min="3" max="3" width="34.83203125" style="55" customWidth="1"/>
    <col min="4" max="4" width="19" style="4" customWidth="1"/>
    <col min="5" max="5" width="18.5" style="25" customWidth="1"/>
    <col min="6" max="6" width="19.33203125" style="28" customWidth="1"/>
    <col min="7" max="7" width="14.33203125" style="24" customWidth="1"/>
    <col min="8" max="8" width="14.6640625" style="24" bestFit="1" customWidth="1"/>
    <col min="9" max="16384" width="9" style="4"/>
  </cols>
  <sheetData>
    <row r="1" spans="1:9" ht="16.7" customHeight="1">
      <c r="A1" s="3"/>
      <c r="B1" s="1" t="s">
        <v>0</v>
      </c>
      <c r="C1" s="53" t="s">
        <v>1</v>
      </c>
      <c r="D1" s="2" t="s">
        <v>2</v>
      </c>
      <c r="E1" s="2" t="s">
        <v>3</v>
      </c>
      <c r="F1" s="2" t="s">
        <v>4</v>
      </c>
      <c r="G1" s="2">
        <v>2018</v>
      </c>
      <c r="H1" s="2">
        <v>2017</v>
      </c>
      <c r="I1" s="3"/>
    </row>
    <row r="2" spans="1:9" ht="15.75" customHeight="1">
      <c r="A2" s="5">
        <v>3905</v>
      </c>
      <c r="B2" t="s">
        <v>5</v>
      </c>
      <c r="C2" s="9"/>
      <c r="D2" s="9"/>
      <c r="E2" s="9">
        <v>18000</v>
      </c>
      <c r="F2" s="27"/>
      <c r="G2" s="7">
        <v>0</v>
      </c>
      <c r="H2" s="8">
        <v>2500</v>
      </c>
    </row>
    <row r="3" spans="1:9">
      <c r="A3" s="5">
        <v>3460</v>
      </c>
      <c r="B3" s="6" t="s">
        <v>6</v>
      </c>
      <c r="C3" s="9"/>
      <c r="D3" s="9"/>
      <c r="E3" s="9"/>
      <c r="F3" s="27"/>
      <c r="G3" s="7">
        <v>0</v>
      </c>
      <c r="H3" s="8">
        <v>1000000</v>
      </c>
    </row>
    <row r="4" spans="1:9">
      <c r="A4" s="5">
        <v>3470</v>
      </c>
      <c r="B4" s="6" t="s">
        <v>7</v>
      </c>
      <c r="C4" s="9"/>
      <c r="D4" s="9"/>
      <c r="E4" s="9"/>
      <c r="F4" s="27">
        <v>8574</v>
      </c>
      <c r="G4" s="10">
        <v>9591</v>
      </c>
      <c r="H4" s="11">
        <v>0</v>
      </c>
    </row>
    <row r="5" spans="1:9" s="35" customFormat="1" ht="14.25" customHeight="1">
      <c r="A5" s="31"/>
      <c r="B5" s="1" t="s">
        <v>8</v>
      </c>
      <c r="C5" s="32">
        <f t="shared" ref="C5" si="0">SUM(C2:C4)</f>
        <v>0</v>
      </c>
      <c r="D5" s="32">
        <f t="shared" ref="D5:E5" si="1">SUM(D2:D4)</f>
        <v>0</v>
      </c>
      <c r="E5" s="42">
        <f t="shared" si="1"/>
        <v>18000</v>
      </c>
      <c r="F5" s="42">
        <f>SUM(F2:F4)</f>
        <v>8574</v>
      </c>
      <c r="G5" s="33">
        <v>9591</v>
      </c>
      <c r="H5" s="34">
        <v>1002500</v>
      </c>
    </row>
    <row r="6" spans="1:9">
      <c r="A6" s="5">
        <v>3600</v>
      </c>
      <c r="B6" s="6" t="s">
        <v>9</v>
      </c>
      <c r="C6" s="9">
        <v>410000</v>
      </c>
      <c r="D6" s="9">
        <v>410000</v>
      </c>
      <c r="E6" s="9">
        <v>410000</v>
      </c>
      <c r="F6" s="9">
        <v>410000</v>
      </c>
      <c r="G6" s="10">
        <v>410000</v>
      </c>
      <c r="H6" s="8">
        <v>410000</v>
      </c>
    </row>
    <row r="7" spans="1:9" ht="17.25" customHeight="1">
      <c r="A7" s="3"/>
      <c r="B7" s="1" t="s">
        <v>10</v>
      </c>
      <c r="C7" s="9">
        <f t="shared" ref="C7" si="2">SUM(C6)</f>
        <v>410000</v>
      </c>
      <c r="D7" s="9">
        <f t="shared" ref="D7:E7" si="3">SUM(D6)</f>
        <v>410000</v>
      </c>
      <c r="E7" s="27">
        <f t="shared" si="3"/>
        <v>410000</v>
      </c>
      <c r="F7" s="27">
        <f>SUM(F6)</f>
        <v>410000</v>
      </c>
      <c r="G7" s="10">
        <v>410000</v>
      </c>
      <c r="H7" s="8">
        <v>410000</v>
      </c>
    </row>
    <row r="8" spans="1:9" s="35" customFormat="1" ht="25.5" customHeight="1">
      <c r="A8" s="31"/>
      <c r="B8" s="1" t="s">
        <v>11</v>
      </c>
      <c r="C8" s="52">
        <f t="shared" ref="C8" si="4">C5+C7</f>
        <v>410000</v>
      </c>
      <c r="D8" s="52">
        <f>D5+D7</f>
        <v>410000</v>
      </c>
      <c r="E8" s="52">
        <f t="shared" ref="E8:H8" si="5">E5+E7</f>
        <v>428000</v>
      </c>
      <c r="F8" s="52">
        <f t="shared" si="5"/>
        <v>418574</v>
      </c>
      <c r="G8" s="52">
        <f t="shared" si="5"/>
        <v>419591</v>
      </c>
      <c r="H8" s="52">
        <f t="shared" si="5"/>
        <v>1412500</v>
      </c>
    </row>
    <row r="9" spans="1:9" ht="24" customHeight="1">
      <c r="A9" s="3"/>
      <c r="B9" s="1" t="s">
        <v>12</v>
      </c>
      <c r="C9" s="9"/>
      <c r="D9" s="9"/>
      <c r="E9" s="9"/>
      <c r="F9" s="27"/>
      <c r="G9" s="12"/>
      <c r="H9" s="12"/>
    </row>
    <row r="10" spans="1:9" ht="27.6" customHeight="1">
      <c r="A10" s="13"/>
      <c r="B10" s="14" t="s">
        <v>13</v>
      </c>
      <c r="C10" s="9"/>
      <c r="D10" s="9"/>
      <c r="E10" s="9"/>
      <c r="F10" s="27"/>
      <c r="G10" s="15">
        <v>419591</v>
      </c>
      <c r="H10" s="16">
        <v>1412500</v>
      </c>
    </row>
    <row r="11" spans="1:9">
      <c r="A11" s="5">
        <v>5000</v>
      </c>
      <c r="B11" s="6" t="s">
        <v>14</v>
      </c>
      <c r="C11" s="9">
        <v>0</v>
      </c>
      <c r="D11" s="9">
        <v>0</v>
      </c>
      <c r="E11" s="9">
        <v>0</v>
      </c>
      <c r="F11" s="27"/>
      <c r="G11" s="10">
        <v>96883</v>
      </c>
      <c r="H11" s="8">
        <v>93634</v>
      </c>
    </row>
    <row r="12" spans="1:9">
      <c r="A12" s="5">
        <v>5002</v>
      </c>
      <c r="B12" s="6" t="s">
        <v>15</v>
      </c>
      <c r="C12" s="9">
        <v>70000</v>
      </c>
      <c r="D12" s="9">
        <v>40000</v>
      </c>
      <c r="E12" s="9">
        <v>63590</v>
      </c>
      <c r="F12" s="27">
        <v>25157</v>
      </c>
      <c r="G12" s="10"/>
      <c r="H12" s="8"/>
    </row>
    <row r="13" spans="1:9">
      <c r="A13" s="5">
        <v>5092</v>
      </c>
      <c r="B13" s="6" t="s">
        <v>16</v>
      </c>
      <c r="C13" s="9">
        <v>10000</v>
      </c>
      <c r="D13" s="9">
        <f>D12*0.125</f>
        <v>5000</v>
      </c>
      <c r="E13" s="9">
        <v>6875</v>
      </c>
      <c r="F13" s="27">
        <v>2566</v>
      </c>
      <c r="G13" s="10">
        <v>12110.38</v>
      </c>
      <c r="H13" s="8">
        <v>11704.25</v>
      </c>
    </row>
    <row r="14" spans="1:9">
      <c r="A14" s="5">
        <v>5098</v>
      </c>
      <c r="B14" s="6" t="s">
        <v>17</v>
      </c>
      <c r="C14" s="9">
        <v>6000</v>
      </c>
      <c r="D14" s="9">
        <v>4000</v>
      </c>
      <c r="E14" s="9">
        <v>5530</v>
      </c>
      <c r="F14" s="27">
        <v>3467</v>
      </c>
      <c r="G14" s="10"/>
      <c r="H14" s="8"/>
    </row>
    <row r="15" spans="1:9">
      <c r="A15" s="5">
        <v>5400</v>
      </c>
      <c r="B15" s="6" t="s">
        <v>18</v>
      </c>
      <c r="C15" s="9">
        <v>0</v>
      </c>
      <c r="D15" s="9">
        <v>0</v>
      </c>
      <c r="E15" s="9">
        <v>0</v>
      </c>
      <c r="F15" s="27"/>
      <c r="G15" s="10">
        <v>13660.5</v>
      </c>
      <c r="H15" s="8">
        <v>13202.39</v>
      </c>
    </row>
    <row r="16" spans="1:9">
      <c r="A16" s="5">
        <v>5405</v>
      </c>
      <c r="B16" s="6" t="s">
        <v>19</v>
      </c>
      <c r="C16" s="9">
        <v>0</v>
      </c>
      <c r="D16" s="9">
        <v>0</v>
      </c>
      <c r="E16" s="9">
        <v>0</v>
      </c>
      <c r="F16" s="27"/>
      <c r="G16" s="10">
        <v>1707.56</v>
      </c>
      <c r="H16" s="8">
        <v>1650.3</v>
      </c>
    </row>
    <row r="17" spans="1:8">
      <c r="A17" s="5"/>
      <c r="B17" s="6" t="s">
        <v>20</v>
      </c>
      <c r="C17" s="9">
        <v>65000</v>
      </c>
      <c r="D17" s="9">
        <v>75000</v>
      </c>
      <c r="E17" s="9"/>
      <c r="F17" s="27"/>
      <c r="G17" s="10"/>
      <c r="H17" s="8"/>
    </row>
    <row r="18" spans="1:8" s="35" customFormat="1">
      <c r="A18" s="31"/>
      <c r="B18" s="1" t="s">
        <v>21</v>
      </c>
      <c r="C18" s="32">
        <f>SUM(C11:C17)</f>
        <v>151000</v>
      </c>
      <c r="D18" s="32">
        <f>SUM(D11:D17)</f>
        <v>124000</v>
      </c>
      <c r="E18" s="32">
        <f>SUM(E11:E17)</f>
        <v>75995</v>
      </c>
      <c r="F18" s="32">
        <f t="shared" ref="F18" si="6">SUM(F11:F16)</f>
        <v>31190</v>
      </c>
      <c r="G18" s="33">
        <v>124361.44</v>
      </c>
      <c r="H18" s="34">
        <v>120190.94</v>
      </c>
    </row>
    <row r="19" spans="1:8" s="35" customFormat="1">
      <c r="A19" s="31"/>
      <c r="B19" s="1" t="s">
        <v>22</v>
      </c>
      <c r="C19" s="32">
        <f t="shared" ref="C19" si="7">C18</f>
        <v>151000</v>
      </c>
      <c r="D19" s="32">
        <f>D18</f>
        <v>124000</v>
      </c>
      <c r="E19" s="32">
        <f t="shared" ref="E19:F19" si="8">E18</f>
        <v>75995</v>
      </c>
      <c r="F19" s="32">
        <f t="shared" si="8"/>
        <v>31190</v>
      </c>
      <c r="G19" s="33">
        <v>124361.44</v>
      </c>
      <c r="H19" s="34">
        <v>120190.94</v>
      </c>
    </row>
    <row r="20" spans="1:8">
      <c r="A20" s="5">
        <v>5010</v>
      </c>
      <c r="B20" s="6" t="s">
        <v>23</v>
      </c>
      <c r="C20" s="9">
        <v>19421</v>
      </c>
      <c r="D20" s="9">
        <f>9077+10344</f>
        <v>19421</v>
      </c>
      <c r="E20" s="9">
        <v>19421</v>
      </c>
      <c r="F20" s="27">
        <v>59716</v>
      </c>
      <c r="G20" s="10">
        <v>73816</v>
      </c>
      <c r="H20" s="8">
        <v>73816</v>
      </c>
    </row>
    <row r="21" spans="1:8" s="35" customFormat="1">
      <c r="A21" s="31"/>
      <c r="B21" s="1" t="s">
        <v>24</v>
      </c>
      <c r="C21" s="32">
        <f>SUM(C20)</f>
        <v>19421</v>
      </c>
      <c r="D21" s="32">
        <f>SUM(D20)</f>
        <v>19421</v>
      </c>
      <c r="E21" s="32">
        <f>SUM(E20)</f>
        <v>19421</v>
      </c>
      <c r="F21" s="32">
        <f>SUM(F20)</f>
        <v>59716</v>
      </c>
      <c r="G21" s="33">
        <v>73816</v>
      </c>
      <c r="H21" s="34">
        <v>73816</v>
      </c>
    </row>
    <row r="22" spans="1:8">
      <c r="A22" s="5">
        <v>6320</v>
      </c>
      <c r="B22" s="6" t="s">
        <v>25</v>
      </c>
      <c r="C22" s="9"/>
      <c r="D22" s="9"/>
      <c r="E22" s="9"/>
      <c r="F22" s="27"/>
      <c r="G22" s="7">
        <v>0</v>
      </c>
      <c r="H22" s="8">
        <v>15225</v>
      </c>
    </row>
    <row r="23" spans="1:8">
      <c r="A23" s="5">
        <v>6340</v>
      </c>
      <c r="B23" s="6" t="s">
        <v>26</v>
      </c>
      <c r="C23" s="9">
        <v>10000</v>
      </c>
      <c r="D23" s="9">
        <v>10000</v>
      </c>
      <c r="E23" s="9">
        <v>6780</v>
      </c>
      <c r="F23" s="27">
        <v>4403.18</v>
      </c>
      <c r="G23" s="10">
        <v>17310.189999999999</v>
      </c>
      <c r="H23" s="8">
        <v>13026.27</v>
      </c>
    </row>
    <row r="24" spans="1:8">
      <c r="A24" s="5">
        <v>6360</v>
      </c>
      <c r="B24" s="6" t="s">
        <v>27</v>
      </c>
      <c r="C24" s="9"/>
      <c r="D24" s="9"/>
      <c r="E24" s="9"/>
      <c r="F24" s="27"/>
      <c r="G24" s="7">
        <v>0</v>
      </c>
      <c r="H24" s="11">
        <v>0</v>
      </c>
    </row>
    <row r="25" spans="1:8" s="35" customFormat="1">
      <c r="A25" s="31"/>
      <c r="B25" s="1" t="s">
        <v>28</v>
      </c>
      <c r="C25" s="32">
        <f>SUM(C22:C24)</f>
        <v>10000</v>
      </c>
      <c r="D25" s="32">
        <f>SUM(D22:D24)</f>
        <v>10000</v>
      </c>
      <c r="E25" s="32">
        <f>SUM(E22:E24)</f>
        <v>6780</v>
      </c>
      <c r="F25" s="32">
        <f>SUM(F22:F24)</f>
        <v>4403.18</v>
      </c>
      <c r="G25" s="33">
        <v>17310.189999999999</v>
      </c>
      <c r="H25" s="34">
        <v>28251.27</v>
      </c>
    </row>
    <row r="26" spans="1:8">
      <c r="A26" s="5">
        <v>6400</v>
      </c>
      <c r="B26" s="6" t="s">
        <v>29</v>
      </c>
      <c r="C26" s="9">
        <v>5000</v>
      </c>
      <c r="D26" s="9">
        <v>2000</v>
      </c>
      <c r="E26" s="9">
        <v>2759</v>
      </c>
      <c r="F26" s="27">
        <v>634.02</v>
      </c>
      <c r="G26" s="7">
        <v>532.23</v>
      </c>
      <c r="H26" s="11">
        <v>0</v>
      </c>
    </row>
    <row r="27" spans="1:8">
      <c r="A27" s="5">
        <v>6490</v>
      </c>
      <c r="B27" s="6" t="s">
        <v>30</v>
      </c>
      <c r="C27" s="9"/>
      <c r="D27" s="9">
        <v>1000</v>
      </c>
      <c r="E27" s="9"/>
      <c r="F27" s="27"/>
      <c r="G27" s="7">
        <v>0</v>
      </c>
      <c r="H27" s="8">
        <v>17002.150000000001</v>
      </c>
    </row>
    <row r="28" spans="1:8" s="35" customFormat="1">
      <c r="A28" s="31"/>
      <c r="B28" s="1" t="s">
        <v>31</v>
      </c>
      <c r="C28" s="32">
        <f>SUM(C26:C27)</f>
        <v>5000</v>
      </c>
      <c r="D28" s="32">
        <f>SUM(D26:D27)</f>
        <v>3000</v>
      </c>
      <c r="E28" s="32">
        <f>SUM(E26:E27)</f>
        <v>2759</v>
      </c>
      <c r="F28" s="32">
        <f>SUM(F26:F27)</f>
        <v>634.02</v>
      </c>
      <c r="G28" s="36">
        <v>532.23</v>
      </c>
      <c r="H28" s="34">
        <v>17002.150000000001</v>
      </c>
    </row>
    <row r="29" spans="1:8">
      <c r="A29" s="5">
        <v>6510</v>
      </c>
      <c r="B29" s="6" t="s">
        <v>32</v>
      </c>
      <c r="C29" s="9">
        <v>3000</v>
      </c>
      <c r="D29" s="9">
        <v>2000</v>
      </c>
      <c r="E29" s="9">
        <v>6229</v>
      </c>
      <c r="F29" s="27">
        <v>160.84</v>
      </c>
      <c r="G29" s="10">
        <v>3657.08</v>
      </c>
      <c r="H29" s="11">
        <v>0</v>
      </c>
    </row>
    <row r="30" spans="1:8">
      <c r="A30" s="5">
        <v>6540</v>
      </c>
      <c r="B30" s="6" t="s">
        <v>33</v>
      </c>
      <c r="C30" s="9"/>
      <c r="D30" s="9">
        <v>0</v>
      </c>
      <c r="E30" s="9"/>
      <c r="F30" s="27"/>
      <c r="G30" s="7">
        <v>215.72</v>
      </c>
      <c r="H30" s="8">
        <v>8763.15</v>
      </c>
    </row>
    <row r="31" spans="1:8">
      <c r="A31" s="5">
        <v>6545</v>
      </c>
      <c r="B31" s="6" t="s">
        <v>34</v>
      </c>
      <c r="C31" s="9">
        <v>20000</v>
      </c>
      <c r="D31" s="9">
        <v>65000</v>
      </c>
      <c r="E31" s="9">
        <v>29296</v>
      </c>
      <c r="F31" s="27">
        <v>4428.93</v>
      </c>
      <c r="G31" s="7">
        <v>0</v>
      </c>
      <c r="H31" s="8">
        <v>9062.5400000000009</v>
      </c>
    </row>
    <row r="32" spans="1:8">
      <c r="A32" s="5">
        <v>6560</v>
      </c>
      <c r="B32" s="6" t="s">
        <v>35</v>
      </c>
      <c r="C32" s="9">
        <v>1000</v>
      </c>
      <c r="D32" s="9">
        <v>1000</v>
      </c>
      <c r="E32" s="9">
        <v>907</v>
      </c>
      <c r="F32" s="27">
        <v>79.66</v>
      </c>
      <c r="G32" s="10">
        <v>1788.27</v>
      </c>
      <c r="H32" s="8">
        <v>6114.08</v>
      </c>
    </row>
    <row r="33" spans="1:8">
      <c r="A33" s="5">
        <v>6570</v>
      </c>
      <c r="B33" s="6" t="s">
        <v>36</v>
      </c>
      <c r="C33" s="9">
        <v>1000</v>
      </c>
      <c r="D33" s="9"/>
      <c r="E33" s="9">
        <v>1542</v>
      </c>
      <c r="F33" s="27"/>
      <c r="G33" s="10"/>
      <c r="H33" s="8"/>
    </row>
    <row r="34" spans="1:8">
      <c r="A34" s="5">
        <v>6590</v>
      </c>
      <c r="B34" s="6" t="s">
        <v>37</v>
      </c>
      <c r="C34" s="9"/>
      <c r="D34" s="9">
        <v>0</v>
      </c>
      <c r="E34" s="9">
        <v>70</v>
      </c>
      <c r="F34" s="27"/>
      <c r="G34" s="7">
        <v>0</v>
      </c>
      <c r="H34" s="8">
        <v>7356.79</v>
      </c>
    </row>
    <row r="35" spans="1:8" s="35" customFormat="1">
      <c r="A35" s="31"/>
      <c r="B35" s="1" t="s">
        <v>38</v>
      </c>
      <c r="C35" s="32">
        <f>SUM(C29:C34)</f>
        <v>25000</v>
      </c>
      <c r="D35" s="32">
        <f>SUM(D29:D34)</f>
        <v>68000</v>
      </c>
      <c r="E35" s="32">
        <f>SUM(E29:E34)</f>
        <v>38044</v>
      </c>
      <c r="F35" s="32">
        <f>SUM(F29:F34)</f>
        <v>4669.43</v>
      </c>
      <c r="G35" s="33">
        <v>5661.07</v>
      </c>
      <c r="H35" s="34">
        <v>31296.560000000001</v>
      </c>
    </row>
    <row r="36" spans="1:8" ht="27.6">
      <c r="A36" s="5">
        <v>6600</v>
      </c>
      <c r="B36" s="6" t="s">
        <v>39</v>
      </c>
      <c r="C36" s="9">
        <v>70000</v>
      </c>
      <c r="D36" s="9">
        <v>40000</v>
      </c>
      <c r="E36" s="9">
        <v>129070</v>
      </c>
      <c r="F36" s="27">
        <v>11011.77</v>
      </c>
      <c r="G36" s="10">
        <v>27431.17</v>
      </c>
      <c r="H36" s="8">
        <v>43805.36</v>
      </c>
    </row>
    <row r="37" spans="1:8">
      <c r="A37" s="5">
        <v>6610</v>
      </c>
      <c r="B37" s="6" t="s">
        <v>40</v>
      </c>
      <c r="C37" s="9">
        <v>5000</v>
      </c>
      <c r="D37" s="9">
        <v>6000</v>
      </c>
      <c r="E37" s="9">
        <v>3144</v>
      </c>
      <c r="F37" s="27">
        <v>1972.09</v>
      </c>
      <c r="G37" s="7">
        <v>0</v>
      </c>
      <c r="H37" s="8">
        <v>1866.78</v>
      </c>
    </row>
    <row r="38" spans="1:8">
      <c r="A38" s="5">
        <v>6620</v>
      </c>
      <c r="B38" s="6" t="s">
        <v>41</v>
      </c>
      <c r="C38" s="9">
        <v>20000</v>
      </c>
      <c r="D38" s="9">
        <v>20000</v>
      </c>
      <c r="E38" s="9">
        <v>12020</v>
      </c>
      <c r="F38" s="27">
        <v>15355.67</v>
      </c>
      <c r="G38" s="10">
        <v>26138.63</v>
      </c>
      <c r="H38" s="8">
        <v>10144.459999999999</v>
      </c>
    </row>
    <row r="39" spans="1:8">
      <c r="A39" s="5">
        <v>6690</v>
      </c>
      <c r="B39" s="6" t="s">
        <v>42</v>
      </c>
      <c r="C39" s="9"/>
      <c r="D39" s="9"/>
      <c r="E39" s="9"/>
      <c r="F39" s="27">
        <v>2911.64</v>
      </c>
      <c r="G39" s="7">
        <v>983.45</v>
      </c>
      <c r="H39" s="11">
        <v>0</v>
      </c>
    </row>
    <row r="40" spans="1:8" s="35" customFormat="1">
      <c r="A40" s="31"/>
      <c r="B40" s="1" t="s">
        <v>43</v>
      </c>
      <c r="C40" s="32">
        <f>SUM(C36:C39)</f>
        <v>95000</v>
      </c>
      <c r="D40" s="32">
        <f>SUM(D36:D39)</f>
        <v>66000</v>
      </c>
      <c r="E40" s="32">
        <f>SUM(E36:E39)</f>
        <v>144234</v>
      </c>
      <c r="F40" s="32">
        <f>SUM(F36:F39)</f>
        <v>31251.17</v>
      </c>
      <c r="G40" s="33">
        <v>54553.25</v>
      </c>
      <c r="H40" s="34">
        <v>55816.6</v>
      </c>
    </row>
    <row r="41" spans="1:8">
      <c r="A41" s="5">
        <v>6705</v>
      </c>
      <c r="B41" s="6" t="s">
        <v>44</v>
      </c>
      <c r="C41" s="9"/>
      <c r="D41" s="9">
        <v>0</v>
      </c>
      <c r="E41" s="9"/>
      <c r="F41" s="27">
        <v>3025.3</v>
      </c>
      <c r="G41" s="10">
        <v>12166.28</v>
      </c>
      <c r="H41" s="8">
        <v>25745.25</v>
      </c>
    </row>
    <row r="42" spans="1:8" s="35" customFormat="1">
      <c r="A42" s="31"/>
      <c r="B42" s="1" t="s">
        <v>45</v>
      </c>
      <c r="C42" s="32">
        <f>SUM(C41)</f>
        <v>0</v>
      </c>
      <c r="D42" s="32">
        <f>SUM(D41)</f>
        <v>0</v>
      </c>
      <c r="E42" s="32">
        <f>SUM(E41)</f>
        <v>0</v>
      </c>
      <c r="F42" s="32">
        <f>SUM(F41)</f>
        <v>3025.3</v>
      </c>
      <c r="G42" s="33">
        <v>12166.28</v>
      </c>
      <c r="H42" s="34">
        <v>25745.25</v>
      </c>
    </row>
    <row r="43" spans="1:8">
      <c r="A43" s="5">
        <v>6900</v>
      </c>
      <c r="B43" s="6" t="s">
        <v>46</v>
      </c>
      <c r="C43" s="9"/>
      <c r="D43" s="9">
        <v>0</v>
      </c>
      <c r="E43" s="9"/>
      <c r="F43" s="27"/>
      <c r="G43" s="10">
        <v>5146.93</v>
      </c>
      <c r="H43" s="8">
        <v>6486.41</v>
      </c>
    </row>
    <row r="44" spans="1:8" s="35" customFormat="1">
      <c r="A44" s="31"/>
      <c r="B44" s="1" t="s">
        <v>47</v>
      </c>
      <c r="C44" s="32">
        <f>SUM(C43)</f>
        <v>0</v>
      </c>
      <c r="D44" s="32">
        <f>SUM(D43)</f>
        <v>0</v>
      </c>
      <c r="E44" s="32">
        <f>SUM(E43)</f>
        <v>0</v>
      </c>
      <c r="F44" s="32">
        <f>SUM(F43)</f>
        <v>0</v>
      </c>
      <c r="G44" s="33">
        <v>5146.93</v>
      </c>
      <c r="H44" s="34">
        <v>6486.41</v>
      </c>
    </row>
    <row r="45" spans="1:8">
      <c r="A45" s="5">
        <v>7000</v>
      </c>
      <c r="B45" s="6" t="s">
        <v>48</v>
      </c>
      <c r="C45" s="9"/>
      <c r="D45" s="9">
        <v>0</v>
      </c>
      <c r="E45" s="9"/>
      <c r="F45" s="27">
        <v>3380.25</v>
      </c>
      <c r="G45" s="10">
        <v>9278.27</v>
      </c>
      <c r="H45" s="8">
        <v>5501.25</v>
      </c>
    </row>
    <row r="46" spans="1:8">
      <c r="A46" s="5">
        <v>7040</v>
      </c>
      <c r="B46" s="6" t="s">
        <v>49</v>
      </c>
      <c r="C46" s="9"/>
      <c r="D46" s="9">
        <v>0</v>
      </c>
      <c r="E46" s="9"/>
      <c r="F46" s="27"/>
      <c r="G46" s="7">
        <v>0</v>
      </c>
      <c r="H46" s="11">
        <v>455</v>
      </c>
    </row>
    <row r="47" spans="1:8">
      <c r="A47" s="5">
        <v>7100</v>
      </c>
      <c r="B47" s="6" t="s">
        <v>50</v>
      </c>
      <c r="C47" s="9"/>
      <c r="D47" s="9"/>
      <c r="E47" s="9">
        <v>908</v>
      </c>
      <c r="F47" s="27"/>
      <c r="G47" s="7"/>
      <c r="H47" s="11"/>
    </row>
    <row r="48" spans="1:8" s="35" customFormat="1">
      <c r="A48" s="31"/>
      <c r="B48" s="1" t="s">
        <v>51</v>
      </c>
      <c r="C48" s="32">
        <f>SUM(C45:C47)</f>
        <v>0</v>
      </c>
      <c r="D48" s="32">
        <f>SUM(D45:D47)</f>
        <v>0</v>
      </c>
      <c r="E48" s="32">
        <f>SUM(E45:E47)</f>
        <v>908</v>
      </c>
      <c r="F48" s="32">
        <f>SUM(F45:F46)</f>
        <v>3380.25</v>
      </c>
      <c r="G48" s="33">
        <v>9278.27</v>
      </c>
      <c r="H48" s="34">
        <v>5956.25</v>
      </c>
    </row>
    <row r="49" spans="1:11">
      <c r="A49" s="5">
        <v>7140</v>
      </c>
      <c r="B49" s="6" t="s">
        <v>52</v>
      </c>
      <c r="C49" s="9"/>
      <c r="D49" s="9">
        <v>0</v>
      </c>
      <c r="E49" s="9"/>
      <c r="F49" s="27"/>
      <c r="G49" s="10">
        <v>1150.75</v>
      </c>
      <c r="H49" s="8">
        <v>1386</v>
      </c>
    </row>
    <row r="50" spans="1:11" s="35" customFormat="1">
      <c r="A50" s="31"/>
      <c r="B50" s="1" t="s">
        <v>53</v>
      </c>
      <c r="C50" s="32">
        <f>SUM(C49)</f>
        <v>0</v>
      </c>
      <c r="D50" s="32">
        <f>SUM(D49)</f>
        <v>0</v>
      </c>
      <c r="E50" s="32">
        <f>SUM(E49)</f>
        <v>0</v>
      </c>
      <c r="F50" s="32">
        <f>SUM(F49)</f>
        <v>0</v>
      </c>
      <c r="G50" s="33">
        <v>1150.75</v>
      </c>
      <c r="H50" s="34">
        <v>1386</v>
      </c>
    </row>
    <row r="51" spans="1:11">
      <c r="A51" s="5">
        <v>7500</v>
      </c>
      <c r="B51" s="6" t="s">
        <v>54</v>
      </c>
      <c r="C51" s="9">
        <v>9000</v>
      </c>
      <c r="D51" s="9">
        <v>8000</v>
      </c>
      <c r="E51" s="9">
        <v>8368</v>
      </c>
      <c r="F51" s="27">
        <v>7825</v>
      </c>
      <c r="G51" s="10">
        <v>5517</v>
      </c>
      <c r="H51" s="8">
        <v>4948</v>
      </c>
    </row>
    <row r="52" spans="1:11" s="35" customFormat="1">
      <c r="A52" s="31"/>
      <c r="B52" s="1" t="s">
        <v>55</v>
      </c>
      <c r="C52" s="32">
        <f>SUM(C51)</f>
        <v>9000</v>
      </c>
      <c r="D52" s="32">
        <f>SUM(D51)</f>
        <v>8000</v>
      </c>
      <c r="E52" s="32">
        <f>SUM(E51)</f>
        <v>8368</v>
      </c>
      <c r="F52" s="32">
        <f>SUM(F51)</f>
        <v>7825</v>
      </c>
      <c r="G52" s="33">
        <v>5517</v>
      </c>
      <c r="H52" s="34">
        <v>4948</v>
      </c>
    </row>
    <row r="53" spans="1:11">
      <c r="A53" s="5">
        <v>7320</v>
      </c>
      <c r="B53" s="6" t="s">
        <v>56</v>
      </c>
      <c r="C53" s="9"/>
      <c r="D53" s="9"/>
      <c r="E53" s="9">
        <v>240</v>
      </c>
      <c r="F53" s="27"/>
      <c r="G53" s="10"/>
      <c r="H53" s="8"/>
    </row>
    <row r="54" spans="1:11">
      <c r="A54" s="5">
        <v>7770</v>
      </c>
      <c r="B54" s="6" t="s">
        <v>57</v>
      </c>
      <c r="C54" s="9">
        <v>200</v>
      </c>
      <c r="D54" s="9">
        <v>100</v>
      </c>
      <c r="E54" s="9">
        <v>111</v>
      </c>
      <c r="F54" s="27">
        <v>86.5</v>
      </c>
      <c r="G54" s="7">
        <v>422.5</v>
      </c>
      <c r="H54" s="11">
        <v>-115</v>
      </c>
    </row>
    <row r="55" spans="1:11">
      <c r="A55" s="5">
        <v>7771</v>
      </c>
      <c r="B55" s="6" t="s">
        <v>58</v>
      </c>
      <c r="C55" s="9"/>
      <c r="D55" s="9"/>
      <c r="E55" s="9"/>
      <c r="F55" s="27"/>
      <c r="G55" s="7">
        <v>0.55000000000000004</v>
      </c>
      <c r="H55" s="11">
        <v>10.029999999999999</v>
      </c>
      <c r="K55" s="26"/>
    </row>
    <row r="56" spans="1:11">
      <c r="A56" s="5">
        <v>7790</v>
      </c>
      <c r="B56" s="6" t="s">
        <v>59</v>
      </c>
      <c r="C56" s="9">
        <v>200</v>
      </c>
      <c r="D56" s="9">
        <v>100</v>
      </c>
      <c r="E56" s="9">
        <v>210</v>
      </c>
      <c r="F56" s="27">
        <v>50.44</v>
      </c>
      <c r="G56" s="7">
        <v>17.5</v>
      </c>
      <c r="H56" s="11">
        <v>31.06</v>
      </c>
    </row>
    <row r="57" spans="1:11">
      <c r="A57" s="5">
        <v>7792</v>
      </c>
      <c r="B57" s="6" t="s">
        <v>60</v>
      </c>
      <c r="C57" s="9"/>
      <c r="D57" s="9"/>
      <c r="E57" s="9"/>
      <c r="F57" s="27"/>
      <c r="G57" s="7">
        <v>0</v>
      </c>
      <c r="H57" s="8">
        <v>7203.75</v>
      </c>
    </row>
    <row r="58" spans="1:11" s="35" customFormat="1">
      <c r="A58" s="31"/>
      <c r="B58" s="1" t="s">
        <v>61</v>
      </c>
      <c r="C58" s="32">
        <f>SUM(C53:C57)</f>
        <v>400</v>
      </c>
      <c r="D58" s="32">
        <f>SUM(D53:D57)</f>
        <v>200</v>
      </c>
      <c r="E58" s="32">
        <f>SUM(E53:E57)</f>
        <v>561</v>
      </c>
      <c r="F58" s="32">
        <f>SUM(F54:F57)</f>
        <v>136.94</v>
      </c>
      <c r="G58" s="36">
        <v>440.55</v>
      </c>
      <c r="H58" s="34">
        <v>7129.84</v>
      </c>
    </row>
    <row r="59" spans="1:11" s="35" customFormat="1">
      <c r="A59" s="37"/>
      <c r="B59" s="1" t="s">
        <v>62</v>
      </c>
      <c r="C59" s="32">
        <f>C58+C52+C50+C48+C44+C42+C40+C35+C28+C25+C21</f>
        <v>163821</v>
      </c>
      <c r="D59" s="32">
        <f>D58+D52+D50+D48+D44+D42+D40+D35+D28+D25+D21</f>
        <v>174621</v>
      </c>
      <c r="E59" s="32">
        <f>E58+E52+E50+E48+E44+E42+E40+E35+E28+E25+E21</f>
        <v>221075</v>
      </c>
      <c r="F59" s="32">
        <f>F58+F52+F50+F48+F44+F42+F40+F35+F28+F25+F21</f>
        <v>115041.29</v>
      </c>
      <c r="G59" s="33">
        <v>185572.52</v>
      </c>
      <c r="H59" s="34">
        <v>257834.33</v>
      </c>
    </row>
    <row r="60" spans="1:11" s="35" customFormat="1">
      <c r="A60" s="31"/>
      <c r="B60" s="1" t="s">
        <v>63</v>
      </c>
      <c r="C60" s="32">
        <f>C59+C18</f>
        <v>314821</v>
      </c>
      <c r="D60" s="32">
        <f>D59+D18</f>
        <v>298621</v>
      </c>
      <c r="E60" s="32">
        <f>E59+E18</f>
        <v>297070</v>
      </c>
      <c r="F60" s="32">
        <f>F59+F18</f>
        <v>146231.28999999998</v>
      </c>
      <c r="G60" s="38">
        <v>309933.96000000002</v>
      </c>
      <c r="H60" s="39">
        <v>378025.27</v>
      </c>
    </row>
    <row r="61" spans="1:11" s="35" customFormat="1">
      <c r="A61" s="31"/>
      <c r="B61" s="14" t="s">
        <v>64</v>
      </c>
      <c r="C61" s="32">
        <f>C8-C60</f>
        <v>95179</v>
      </c>
      <c r="D61" s="32">
        <f>D8-D60</f>
        <v>111379</v>
      </c>
      <c r="E61" s="32">
        <f>E8-E60</f>
        <v>130930</v>
      </c>
      <c r="F61" s="32">
        <f>F8-F60</f>
        <v>272342.71000000002</v>
      </c>
      <c r="G61" s="40">
        <v>109657.04</v>
      </c>
      <c r="H61" s="41">
        <v>1034474.73</v>
      </c>
    </row>
    <row r="62" spans="1:11" s="35" customFormat="1">
      <c r="A62" s="31"/>
      <c r="B62" s="1" t="s">
        <v>65</v>
      </c>
      <c r="C62" s="32"/>
      <c r="D62" s="32"/>
      <c r="E62" s="32"/>
      <c r="F62" s="42"/>
      <c r="G62" s="43"/>
      <c r="H62" s="43"/>
    </row>
    <row r="63" spans="1:11">
      <c r="A63" s="19">
        <v>8050</v>
      </c>
      <c r="B63" s="20" t="s">
        <v>66</v>
      </c>
      <c r="C63" s="9">
        <v>235.87</v>
      </c>
      <c r="D63" s="9">
        <v>300</v>
      </c>
      <c r="E63" s="9">
        <v>235.87</v>
      </c>
      <c r="F63" s="27">
        <v>263</v>
      </c>
      <c r="G63" s="18"/>
      <c r="H63" s="18"/>
    </row>
    <row r="64" spans="1:11">
      <c r="A64" s="19">
        <v>8120</v>
      </c>
      <c r="B64" s="20" t="s">
        <v>67</v>
      </c>
      <c r="C64" s="9">
        <v>-37.520000000000003</v>
      </c>
      <c r="D64" s="9"/>
      <c r="E64" s="9">
        <v>-37.520000000000003</v>
      </c>
      <c r="F64" s="27"/>
      <c r="G64" s="18"/>
      <c r="H64" s="18"/>
    </row>
    <row r="65" spans="1:8" s="35" customFormat="1">
      <c r="A65" s="31"/>
      <c r="B65" s="1" t="s">
        <v>68</v>
      </c>
      <c r="C65" s="32">
        <f>SUM(C63:C64)</f>
        <v>198.35</v>
      </c>
      <c r="D65" s="32">
        <f>SUM(D63:D64)</f>
        <v>300</v>
      </c>
      <c r="E65" s="32">
        <f>SUM(E63:E64)</f>
        <v>198.35</v>
      </c>
      <c r="F65" s="32">
        <f t="shared" ref="F65" si="9">SUM(F63)</f>
        <v>263</v>
      </c>
      <c r="G65" s="43"/>
      <c r="H65" s="43"/>
    </row>
    <row r="66" spans="1:8">
      <c r="A66" s="19">
        <v>8155</v>
      </c>
      <c r="B66" s="20" t="s">
        <v>69</v>
      </c>
      <c r="C66" s="9"/>
      <c r="D66" s="9"/>
      <c r="E66" s="9"/>
      <c r="F66" s="27"/>
      <c r="G66" s="21">
        <v>21.53</v>
      </c>
      <c r="H66" s="22">
        <v>0</v>
      </c>
    </row>
    <row r="67" spans="1:8" s="35" customFormat="1">
      <c r="A67" s="31"/>
      <c r="B67" s="1" t="s">
        <v>70</v>
      </c>
      <c r="C67" s="32">
        <f t="shared" ref="C67" si="10">SUM(C66)</f>
        <v>0</v>
      </c>
      <c r="D67" s="32">
        <f>SUM(D66)</f>
        <v>0</v>
      </c>
      <c r="E67" s="32">
        <f t="shared" ref="E67:F67" si="11">SUM(E66)</f>
        <v>0</v>
      </c>
      <c r="F67" s="32">
        <f t="shared" si="11"/>
        <v>0</v>
      </c>
      <c r="G67" s="36">
        <v>21.53</v>
      </c>
      <c r="H67" s="44">
        <v>0</v>
      </c>
    </row>
    <row r="68" spans="1:8" s="35" customFormat="1">
      <c r="A68" s="31"/>
      <c r="B68" s="1" t="s">
        <v>71</v>
      </c>
      <c r="C68" s="32">
        <f t="shared" ref="C68" si="12">C65+C67</f>
        <v>198.35</v>
      </c>
      <c r="D68" s="32">
        <f>D65+D67</f>
        <v>300</v>
      </c>
      <c r="E68" s="32">
        <f t="shared" ref="E68:F68" si="13">E65+E67</f>
        <v>198.35</v>
      </c>
      <c r="F68" s="32">
        <f t="shared" si="13"/>
        <v>263</v>
      </c>
      <c r="G68" s="45">
        <v>-21.53</v>
      </c>
      <c r="H68" s="46">
        <v>0</v>
      </c>
    </row>
    <row r="69" spans="1:8" s="35" customFormat="1">
      <c r="A69" s="47"/>
      <c r="B69" s="14" t="s">
        <v>72</v>
      </c>
      <c r="C69" s="48">
        <f t="shared" ref="C69" si="14">C61+C68</f>
        <v>95377.35</v>
      </c>
      <c r="D69" s="48">
        <f>D61+D68</f>
        <v>111679</v>
      </c>
      <c r="E69" s="48">
        <f t="shared" ref="E69:F69" si="15">E61+E68</f>
        <v>131128.35</v>
      </c>
      <c r="F69" s="48">
        <f t="shared" si="15"/>
        <v>272605.71000000002</v>
      </c>
      <c r="G69" s="40" t="s">
        <v>73</v>
      </c>
      <c r="H69" s="41">
        <v>1034474.73</v>
      </c>
    </row>
    <row r="70" spans="1:8" s="35" customFormat="1">
      <c r="A70" s="47"/>
      <c r="B70" s="1" t="s">
        <v>74</v>
      </c>
      <c r="C70" s="32"/>
      <c r="D70" s="32"/>
      <c r="E70" s="32"/>
      <c r="F70" s="42"/>
      <c r="G70" s="49"/>
      <c r="H70" s="49"/>
    </row>
    <row r="71" spans="1:8" s="35" customFormat="1">
      <c r="A71" s="47"/>
      <c r="B71" s="14" t="s">
        <v>75</v>
      </c>
      <c r="C71" s="52">
        <f t="shared" ref="C71" si="16">C69+C70</f>
        <v>95377.35</v>
      </c>
      <c r="D71" s="32">
        <f>D69+D70</f>
        <v>111679</v>
      </c>
      <c r="E71" s="32">
        <f t="shared" ref="E71:F71" si="17">E69+E70</f>
        <v>131128.35</v>
      </c>
      <c r="F71" s="32">
        <f t="shared" si="17"/>
        <v>272605.71000000002</v>
      </c>
      <c r="G71" s="50">
        <v>109635.51</v>
      </c>
      <c r="H71" s="51">
        <v>1034474.73</v>
      </c>
    </row>
    <row r="72" spans="1:8">
      <c r="A72" s="17"/>
      <c r="B72" s="6" t="s">
        <v>76</v>
      </c>
      <c r="C72" s="54"/>
      <c r="D72" s="29"/>
      <c r="E72" s="29"/>
      <c r="F72" s="30"/>
      <c r="G72" s="23"/>
      <c r="H72" s="23"/>
    </row>
    <row r="73" spans="1:8">
      <c r="A73" s="5">
        <v>8960</v>
      </c>
      <c r="B73" s="6" t="s">
        <v>77</v>
      </c>
      <c r="C73" s="54"/>
      <c r="D73" s="9"/>
      <c r="E73" s="9"/>
      <c r="F73" s="27"/>
      <c r="G73" s="7">
        <v>0</v>
      </c>
      <c r="H73" s="8">
        <v>1034474.73</v>
      </c>
    </row>
    <row r="74" spans="1:8" s="35" customFormat="1">
      <c r="A74" s="31"/>
      <c r="B74" s="1" t="s">
        <v>78</v>
      </c>
      <c r="C74" s="53"/>
      <c r="D74" s="32"/>
      <c r="E74" s="32"/>
      <c r="F74" s="42"/>
      <c r="G74" s="45">
        <v>0</v>
      </c>
      <c r="H74" s="39">
        <v>1034474.73</v>
      </c>
    </row>
    <row r="78" spans="1:8">
      <c r="C78" s="55">
        <v>6000</v>
      </c>
      <c r="D78" s="4" t="s">
        <v>79</v>
      </c>
    </row>
    <row r="79" spans="1:8">
      <c r="C79" s="55">
        <v>4000</v>
      </c>
      <c r="D79" s="4" t="s">
        <v>80</v>
      </c>
    </row>
    <row r="80" spans="1:8">
      <c r="C80" s="55">
        <v>4000</v>
      </c>
      <c r="D80" s="4" t="s">
        <v>81</v>
      </c>
    </row>
    <row r="81" spans="3:4">
      <c r="C81" s="55">
        <v>5000</v>
      </c>
      <c r="D81" s="4" t="s">
        <v>82</v>
      </c>
    </row>
    <row r="83" spans="3:4">
      <c r="C83" s="55">
        <v>10000</v>
      </c>
      <c r="D83" s="4" t="s">
        <v>83</v>
      </c>
    </row>
    <row r="84" spans="3:4">
      <c r="C84" s="55">
        <v>1000</v>
      </c>
      <c r="D84" s="4" t="s">
        <v>84</v>
      </c>
    </row>
    <row r="85" spans="3:4">
      <c r="C85" s="55">
        <v>4000</v>
      </c>
      <c r="D85" s="4" t="s">
        <v>85</v>
      </c>
    </row>
    <row r="86" spans="3:4">
      <c r="C86" s="55">
        <v>1500</v>
      </c>
      <c r="D86" s="4" t="s">
        <v>86</v>
      </c>
    </row>
    <row r="87" spans="3:4">
      <c r="C87" s="55">
        <v>13000</v>
      </c>
      <c r="D87" s="4" t="s">
        <v>87</v>
      </c>
    </row>
    <row r="88" spans="3:4">
      <c r="C88" s="55">
        <v>16000</v>
      </c>
      <c r="D88" s="4" t="s">
        <v>88</v>
      </c>
    </row>
    <row r="89" spans="3:4">
      <c r="C89" s="55">
        <v>1200</v>
      </c>
      <c r="D89" s="4" t="s">
        <v>89</v>
      </c>
    </row>
    <row r="90" spans="3:4">
      <c r="C90" s="55">
        <v>3000</v>
      </c>
      <c r="D90" s="4" t="s">
        <v>90</v>
      </c>
    </row>
    <row r="91" spans="3:4">
      <c r="C91" s="55">
        <v>5000</v>
      </c>
      <c r="D91" s="4" t="s">
        <v>91</v>
      </c>
    </row>
    <row r="94" spans="3:4">
      <c r="C94" s="55" t="s">
        <v>92</v>
      </c>
    </row>
    <row r="96" spans="3:4">
      <c r="C96" s="55">
        <v>11000</v>
      </c>
      <c r="D96" s="4" t="s">
        <v>93</v>
      </c>
    </row>
    <row r="97" spans="3:4">
      <c r="C97" s="55">
        <v>45000</v>
      </c>
      <c r="D97" s="4" t="s">
        <v>94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C1E6E-C7D1-467D-89BC-34ECFD541983}">
  <dimension ref="A1:C29"/>
  <sheetViews>
    <sheetView workbookViewId="0">
      <selection activeCell="E20" sqref="E20"/>
    </sheetView>
  </sheetViews>
  <sheetFormatPr defaultColWidth="8.83203125" defaultRowHeight="13.15"/>
  <cols>
    <col min="1" max="1" width="27" bestFit="1" customWidth="1"/>
    <col min="2" max="2" width="10.83203125" style="60" bestFit="1" customWidth="1"/>
    <col min="3" max="3" width="11.83203125" bestFit="1" customWidth="1"/>
  </cols>
  <sheetData>
    <row r="1" spans="1:3">
      <c r="A1" t="s">
        <v>95</v>
      </c>
      <c r="B1" s="60" t="s">
        <v>96</v>
      </c>
      <c r="C1" s="63" t="s">
        <v>97</v>
      </c>
    </row>
    <row r="2" spans="1:3">
      <c r="A2" s="62" t="s">
        <v>98</v>
      </c>
    </row>
    <row r="3" spans="1:3" ht="13.9">
      <c r="A3" s="56" t="s">
        <v>79</v>
      </c>
      <c r="B3" s="57">
        <v>6000</v>
      </c>
      <c r="C3" s="58"/>
    </row>
    <row r="4" spans="1:3" ht="13.9">
      <c r="A4" s="56" t="s">
        <v>80</v>
      </c>
      <c r="B4" s="57">
        <v>4000</v>
      </c>
      <c r="C4" s="58"/>
    </row>
    <row r="5" spans="1:3">
      <c r="B5" s="61"/>
      <c r="C5" s="58"/>
    </row>
    <row r="6" spans="1:3">
      <c r="B6" s="61"/>
      <c r="C6" s="58"/>
    </row>
    <row r="7" spans="1:3" ht="13.9">
      <c r="A7" s="35" t="s">
        <v>99</v>
      </c>
      <c r="B7" s="61"/>
      <c r="C7" s="58"/>
    </row>
    <row r="8" spans="1:3" ht="13.9">
      <c r="A8" s="56" t="s">
        <v>83</v>
      </c>
      <c r="B8" s="57">
        <v>10000</v>
      </c>
      <c r="C8" s="58"/>
    </row>
    <row r="9" spans="1:3" ht="13.9">
      <c r="A9" s="56" t="s">
        <v>84</v>
      </c>
      <c r="B9" s="57">
        <v>1000</v>
      </c>
      <c r="C9" s="58"/>
    </row>
    <row r="10" spans="1:3" ht="13.9">
      <c r="A10" s="56" t="s">
        <v>85</v>
      </c>
      <c r="B10" s="57">
        <v>4000</v>
      </c>
      <c r="C10" s="58"/>
    </row>
    <row r="11" spans="1:3" ht="13.9">
      <c r="A11" s="56" t="s">
        <v>86</v>
      </c>
      <c r="B11" s="57">
        <v>1500</v>
      </c>
      <c r="C11" s="58"/>
    </row>
    <row r="12" spans="1:3" ht="13.9">
      <c r="A12" s="56" t="s">
        <v>87</v>
      </c>
      <c r="B12" s="57">
        <v>13000</v>
      </c>
      <c r="C12" s="58"/>
    </row>
    <row r="13" spans="1:3" ht="13.9">
      <c r="A13" s="56" t="s">
        <v>88</v>
      </c>
      <c r="B13" s="57">
        <v>16000</v>
      </c>
      <c r="C13" s="58"/>
    </row>
    <row r="14" spans="1:3" ht="13.9">
      <c r="A14" s="56" t="s">
        <v>89</v>
      </c>
      <c r="B14" s="57">
        <v>1200</v>
      </c>
      <c r="C14" s="58"/>
    </row>
    <row r="15" spans="1:3" ht="13.9">
      <c r="A15" s="56" t="s">
        <v>90</v>
      </c>
      <c r="B15" s="57">
        <v>3000</v>
      </c>
      <c r="C15" s="58"/>
    </row>
    <row r="16" spans="1:3" ht="13.9">
      <c r="A16" s="56" t="s">
        <v>91</v>
      </c>
      <c r="B16" s="57">
        <v>5000</v>
      </c>
      <c r="C16" s="58"/>
    </row>
    <row r="17" spans="1:3" ht="13.9">
      <c r="A17" s="4"/>
      <c r="B17" s="61"/>
      <c r="C17" s="58"/>
    </row>
    <row r="18" spans="1:3" ht="13.9">
      <c r="A18" s="4" t="s">
        <v>100</v>
      </c>
      <c r="B18" s="57">
        <v>4000</v>
      </c>
      <c r="C18" s="58"/>
    </row>
    <row r="19" spans="1:3" ht="13.9">
      <c r="A19" s="4" t="s">
        <v>101</v>
      </c>
      <c r="B19" s="57">
        <v>5000</v>
      </c>
      <c r="C19" s="58"/>
    </row>
    <row r="20" spans="1:3" ht="13.9">
      <c r="A20" s="4" t="s">
        <v>102</v>
      </c>
      <c r="B20" s="59">
        <f>SUM(B3:B19)</f>
        <v>73700</v>
      </c>
      <c r="C20" s="58"/>
    </row>
    <row r="21" spans="1:3">
      <c r="A21" s="63" t="s">
        <v>103</v>
      </c>
      <c r="B21" s="61">
        <f>SUM(B3,B4,B8,B9,B10,B11,B12,B13,B14,B15)</f>
        <v>59700</v>
      </c>
      <c r="C21" s="58"/>
    </row>
    <row r="22" spans="1:3">
      <c r="B22" s="61"/>
      <c r="C22" s="58"/>
    </row>
    <row r="23" spans="1:3">
      <c r="A23" s="62" t="s">
        <v>92</v>
      </c>
      <c r="B23" s="61"/>
      <c r="C23" s="58"/>
    </row>
    <row r="24" spans="1:3" ht="13.9">
      <c r="A24" s="4" t="s">
        <v>93</v>
      </c>
      <c r="B24" s="61">
        <v>11000</v>
      </c>
      <c r="C24" s="58"/>
    </row>
    <row r="25" spans="1:3" ht="13.9">
      <c r="A25" s="4" t="s">
        <v>94</v>
      </c>
      <c r="C25" s="61">
        <v>45000</v>
      </c>
    </row>
    <row r="26" spans="1:3">
      <c r="B26" s="61"/>
      <c r="C26" s="58"/>
    </row>
    <row r="27" spans="1:3">
      <c r="A27" t="s">
        <v>104</v>
      </c>
      <c r="B27" s="61"/>
      <c r="C27" s="58"/>
    </row>
    <row r="28" spans="1:3">
      <c r="B28" s="61"/>
      <c r="C28" s="58"/>
    </row>
    <row r="29" spans="1:3">
      <c r="B29" s="61"/>
      <c r="C29" s="58"/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C:\Users\BJORN-~1\AppData\Local\Temp\11\2411. Regnskapsrapporter 2017 Børre -_(20).pdf</dc:title>
  <dc:subject/>
  <dc:creator>Visma</dc:creator>
  <cp:keywords/>
  <dc:description/>
  <cp:lastModifiedBy>Kjersti Østvold</cp:lastModifiedBy>
  <cp:revision/>
  <dcterms:created xsi:type="dcterms:W3CDTF">2019-03-18T12:06:15Z</dcterms:created>
  <dcterms:modified xsi:type="dcterms:W3CDTF">2022-03-17T18:31:53Z</dcterms:modified>
  <cp:category/>
  <cp:contentStatus/>
</cp:coreProperties>
</file>